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ederm\Documents\2019\Montážní postup - Technické návody\BaBC_TN-PREFA_2a3-02_hyd_tab_zlabu\"/>
    </mc:Choice>
  </mc:AlternateContent>
  <xr:revisionPtr revIDLastSave="0" documentId="13_ncr:1_{465E0DDA-37A3-49B8-A439-CCB3867C7D40}" xr6:coauthVersionLast="40" xr6:coauthVersionMax="40" xr10:uidLastSave="{00000000-0000-0000-0000-000000000000}"/>
  <workbookProtection workbookAlgorithmName="SHA-512" workbookHashValue="LMwjpflmeOIS1mSDs2oUmaFQ6Ei7Jl4L56BJpcrUNhj191ToafuIJOAyOPl+uAvE5c+uGnA2vGMwzYhLDcv8vg==" workbookSaltValue="zN/qFzJOSzL+2LrfmJ6Pdg==" workbookSpinCount="100000" lockStructure="1"/>
  <bookViews>
    <workbookView xWindow="28680" yWindow="-120" windowWidth="29040" windowHeight="15840" xr2:uid="{00000000-000D-0000-FFFF-FFFF00000000}"/>
  </bookViews>
  <sheets>
    <sheet name="vystup" sheetId="2" r:id="rId1"/>
    <sheet name="VÝPOČET" sheetId="3" state="hidden" r:id="rId2"/>
  </sheets>
  <definedNames>
    <definedName name="Print_Area" localSheetId="0">vystup!$A$1:$AB$46</definedName>
  </definedNames>
  <calcPr calcId="181029"/>
</workbook>
</file>

<file path=xl/calcChain.xml><?xml version="1.0" encoding="utf-8"?>
<calcChain xmlns="http://schemas.openxmlformats.org/spreadsheetml/2006/main">
  <c r="K24" i="2" l="1"/>
  <c r="M24" i="2"/>
  <c r="P24" i="2"/>
  <c r="G2" i="3" l="1"/>
  <c r="B2" i="3"/>
  <c r="M22" i="2" l="1"/>
  <c r="K22" i="2"/>
  <c r="F9" i="3" l="1"/>
  <c r="I12" i="2"/>
  <c r="B1" i="3" s="1"/>
  <c r="F10" i="3" l="1"/>
  <c r="G9" i="3"/>
  <c r="H9" i="3" s="1"/>
  <c r="F11" i="3"/>
  <c r="F12" i="3"/>
  <c r="F13" i="3"/>
  <c r="F8" i="3"/>
  <c r="W3" i="2"/>
  <c r="U45" i="2"/>
  <c r="G11" i="3" l="1"/>
  <c r="H11" i="3" s="1"/>
  <c r="G10" i="3"/>
  <c r="H10" i="3" s="1"/>
  <c r="G13" i="3"/>
  <c r="H13" i="3" s="1"/>
  <c r="R24" i="2" s="1"/>
  <c r="I9" i="3"/>
  <c r="J9" i="3" s="1"/>
  <c r="G8" i="3"/>
  <c r="H8" i="3" s="1"/>
  <c r="G12" i="3"/>
  <c r="H12" i="3" s="1"/>
  <c r="I10" i="3" l="1"/>
  <c r="I12" i="3"/>
  <c r="I13" i="3"/>
  <c r="V24" i="2" s="1"/>
  <c r="I8" i="3"/>
  <c r="I11" i="3"/>
  <c r="J13" i="3" l="1"/>
  <c r="J12" i="3"/>
  <c r="J11" i="3"/>
  <c r="J10" i="3"/>
  <c r="J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Schmieder M</author>
  </authors>
  <commentList>
    <comment ref="D6" authorId="0" shapeId="0" xr:uid="{CBAA90A3-6DF9-4EEE-BEC2-628715BC01B3}">
      <text>
        <r>
          <rPr>
            <b/>
            <sz val="9"/>
            <color indexed="81"/>
            <rFont val="Tahoma"/>
            <family val="2"/>
            <charset val="238"/>
          </rPr>
          <t>plocha žlabu</t>
        </r>
      </text>
    </comment>
    <comment ref="E6" authorId="0" shapeId="0" xr:uid="{2A4F77F5-B92E-401B-8BAF-7EB25C2C0778}">
      <text>
        <r>
          <rPr>
            <b/>
            <sz val="9"/>
            <color indexed="81"/>
            <rFont val="Tahoma"/>
            <family val="2"/>
            <charset val="238"/>
          </rPr>
          <t>omočený obvod žlabu</t>
        </r>
      </text>
    </comment>
  </commentList>
</comments>
</file>

<file path=xl/sharedStrings.xml><?xml version="1.0" encoding="utf-8"?>
<sst xmlns="http://schemas.openxmlformats.org/spreadsheetml/2006/main" count="71" uniqueCount="61">
  <si>
    <t>i</t>
  </si>
  <si>
    <t>n</t>
  </si>
  <si>
    <t>ρ</t>
  </si>
  <si>
    <t>-</t>
  </si>
  <si>
    <t>m/s</t>
  </si>
  <si>
    <r>
      <t>kg/m</t>
    </r>
    <r>
      <rPr>
        <vertAlign val="superscript"/>
        <sz val="11"/>
        <color indexed="8"/>
        <rFont val="Calibri"/>
        <family val="2"/>
        <charset val="238"/>
      </rPr>
      <t>3</t>
    </r>
  </si>
  <si>
    <t>‰</t>
  </si>
  <si>
    <t>B &amp; BC, a.s., Sokolská 464, 330 22 Zbůch</t>
  </si>
  <si>
    <t>Maximální rychlost:</t>
  </si>
  <si>
    <t>Maximální průtok:</t>
  </si>
  <si>
    <t>Ing. Martin Schmieder</t>
  </si>
  <si>
    <t>Ing. Martin Királ</t>
  </si>
  <si>
    <t>manažer kvality</t>
  </si>
  <si>
    <t>technolog</t>
  </si>
  <si>
    <t>m/m</t>
  </si>
  <si>
    <t>Protokol o výpočtu vytvořen dne:</t>
  </si>
  <si>
    <t>Výsledky výpočtu:</t>
  </si>
  <si>
    <t>Q =</t>
  </si>
  <si>
    <t>v =</t>
  </si>
  <si>
    <t>Okrajové podmínky výpočtu:</t>
  </si>
  <si>
    <t>Podélný sklon:</t>
  </si>
  <si>
    <t>Součinitel drsnosti:</t>
  </si>
  <si>
    <t>Obj. hmotnost vody:</t>
  </si>
  <si>
    <t>Metoda výpočtu:</t>
  </si>
  <si>
    <t>Tento výpočet hydraulických vlastností betonových žlabů je jen informativní a nenahrazuje výpočet provedený odborně způsobilou osobou.</t>
  </si>
  <si>
    <t>Rozměry:</t>
  </si>
  <si>
    <t>[mm]</t>
  </si>
  <si>
    <t>délka</t>
  </si>
  <si>
    <t>šířka</t>
  </si>
  <si>
    <t>výška</t>
  </si>
  <si>
    <t>m</t>
  </si>
  <si>
    <t>A</t>
  </si>
  <si>
    <t>O</t>
  </si>
  <si>
    <t>R</t>
  </si>
  <si>
    <t>c</t>
  </si>
  <si>
    <t>v</t>
  </si>
  <si>
    <t>Q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</si>
  <si>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</si>
  <si>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0,5</t>
    </r>
    <r>
      <rPr>
        <sz val="11"/>
        <color theme="1"/>
        <rFont val="Calibri"/>
        <family val="2"/>
        <charset val="238"/>
        <scheme val="minor"/>
      </rPr>
      <t>/s</t>
    </r>
  </si>
  <si>
    <r>
      <t>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/s</t>
    </r>
  </si>
  <si>
    <t>ŽLAB</t>
  </si>
  <si>
    <t>B&amp;BC Zlabek</t>
  </si>
  <si>
    <t>B&amp;BC Zlab 33-60</t>
  </si>
  <si>
    <t>B&amp;BC Zlab 33-55</t>
  </si>
  <si>
    <t>B&amp;BC Zlab 33-80</t>
  </si>
  <si>
    <t>B&amp;BC Zlab 33-93</t>
  </si>
  <si>
    <t>B&amp;BC Zlab 100-127</t>
  </si>
  <si>
    <t>Za B &amp; BC, a.s. ve Zbůchu dne 28.2.2019:</t>
  </si>
  <si>
    <t>Uvedené hodnoty jsou pro zcela zaplněný profil žlabu.</t>
  </si>
  <si>
    <t>C = rychlostní součinitel [m0.5/s] 
R = hydraulický poloměr [m] 
i  = sklon stoky</t>
  </si>
  <si>
    <t>Kde: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</si>
  <si>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</si>
  <si>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t>l/s</t>
  </si>
  <si>
    <t>K výpočtu proudění je v tomto dokumentu použita Chézyho rovnice:</t>
  </si>
  <si>
    <t xml:space="preserve"> v=C.√(R.i)</t>
  </si>
  <si>
    <t xml:space="preserve">  C=1/n.R^(1/6)</t>
  </si>
  <si>
    <t xml:space="preserve">R = hydraulický poloměr:  R=A/O
n = drsnostní součinitel
</t>
  </si>
  <si>
    <t>pro znečištěné vodovodní a stokové potrubí se uvažuje n = 0,014</t>
  </si>
  <si>
    <t>B&amp;BC Žlab
100-127</t>
  </si>
  <si>
    <t>Protokol výpočtu hydraulických parametrů odvodňovacích žlabů ostatních</t>
  </si>
  <si>
    <t>Rychlostní součinitel C je stanoven podle Manninga: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</si>
</sst>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29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</font>
    <font>
      <b/>
      <sz val="16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rgb="FFC00000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9"/>
      <color rgb="FFC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26" xfId="0" applyBorder="1"/>
    <xf numFmtId="0" fontId="0" fillId="0" borderId="1" xfId="0" applyBorder="1"/>
    <xf numFmtId="0" fontId="0" fillId="0" borderId="27" xfId="0" applyBorder="1" applyAlignment="1">
      <alignment horizontal="left"/>
    </xf>
    <xf numFmtId="0" fontId="0" fillId="0" borderId="28" xfId="0" applyBorder="1"/>
    <xf numFmtId="0" fontId="0" fillId="0" borderId="29" xfId="0" applyBorder="1"/>
    <xf numFmtId="0" fontId="0" fillId="0" borderId="30" xfId="0" applyBorder="1" applyAlignment="1">
      <alignment horizontal="left"/>
    </xf>
    <xf numFmtId="0" fontId="10" fillId="0" borderId="25" xfId="0" applyFont="1" applyBorder="1" applyAlignment="1">
      <alignment horizontal="center"/>
    </xf>
    <xf numFmtId="0" fontId="0" fillId="0" borderId="29" xfId="0" applyBorder="1" applyAlignment="1">
      <alignment horizontal="center" vertical="center"/>
    </xf>
    <xf numFmtId="165" fontId="0" fillId="0" borderId="31" xfId="0" applyNumberFormat="1" applyBorder="1"/>
    <xf numFmtId="165" fontId="0" fillId="0" borderId="1" xfId="0" applyNumberFormat="1" applyBorder="1"/>
    <xf numFmtId="166" fontId="0" fillId="0" borderId="31" xfId="0" applyNumberFormat="1" applyBorder="1"/>
    <xf numFmtId="166" fontId="0" fillId="0" borderId="1" xfId="0" applyNumberFormat="1" applyBorder="1"/>
    <xf numFmtId="166" fontId="0" fillId="0" borderId="0" xfId="0" applyNumberFormat="1"/>
    <xf numFmtId="0" fontId="24" fillId="0" borderId="0" xfId="0" applyFont="1" applyBorder="1"/>
    <xf numFmtId="0" fontId="24" fillId="0" borderId="39" xfId="0" applyFont="1" applyBorder="1"/>
    <xf numFmtId="0" fontId="0" fillId="0" borderId="40" xfId="0" applyBorder="1"/>
    <xf numFmtId="0" fontId="0" fillId="0" borderId="41" xfId="0" applyBorder="1"/>
    <xf numFmtId="0" fontId="0" fillId="0" borderId="42" xfId="0" applyFill="1" applyBorder="1" applyAlignment="1">
      <alignment horizontal="center" vertical="center"/>
    </xf>
    <xf numFmtId="9" fontId="0" fillId="0" borderId="36" xfId="0" applyNumberFormat="1" applyBorder="1" applyAlignment="1">
      <alignment horizontal="center"/>
    </xf>
    <xf numFmtId="9" fontId="0" fillId="0" borderId="37" xfId="0" applyNumberFormat="1" applyBorder="1" applyAlignment="1">
      <alignment horizontal="center"/>
    </xf>
    <xf numFmtId="9" fontId="0" fillId="0" borderId="38" xfId="0" applyNumberForma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32" xfId="0" applyFont="1" applyBorder="1" applyAlignment="1">
      <alignment horizontal="center"/>
    </xf>
    <xf numFmtId="9" fontId="0" fillId="0" borderId="33" xfId="0" applyNumberFormat="1" applyBorder="1" applyAlignment="1">
      <alignment horizontal="center"/>
    </xf>
    <xf numFmtId="9" fontId="0" fillId="0" borderId="34" xfId="0" applyNumberFormat="1" applyBorder="1" applyAlignment="1">
      <alignment horizontal="center"/>
    </xf>
    <xf numFmtId="9" fontId="0" fillId="0" borderId="35" xfId="0" applyNumberFormat="1" applyBorder="1" applyAlignment="1">
      <alignment horizontal="center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9" fillId="0" borderId="0" xfId="0" applyFont="1" applyProtection="1">
      <protection hidden="1"/>
    </xf>
    <xf numFmtId="0" fontId="17" fillId="2" borderId="0" xfId="0" applyFont="1" applyFill="1" applyBorder="1" applyProtection="1">
      <protection hidden="1"/>
    </xf>
    <xf numFmtId="0" fontId="22" fillId="2" borderId="0" xfId="0" applyFont="1" applyFill="1" applyBorder="1" applyAlignment="1" applyProtection="1">
      <alignment horizontal="center" vertical="center" wrapText="1"/>
      <protection hidden="1"/>
    </xf>
    <xf numFmtId="0" fontId="22" fillId="2" borderId="0" xfId="0" applyFont="1" applyFill="1" applyBorder="1" applyAlignment="1" applyProtection="1">
      <alignment horizontal="center" vertical="center" wrapText="1"/>
      <protection hidden="1"/>
    </xf>
    <xf numFmtId="3" fontId="18" fillId="2" borderId="0" xfId="0" applyNumberFormat="1" applyFont="1" applyFill="1" applyBorder="1" applyAlignment="1" applyProtection="1">
      <alignment horizontal="center" vertical="center"/>
      <protection hidden="1"/>
    </xf>
    <xf numFmtId="22" fontId="18" fillId="2" borderId="0" xfId="0" applyNumberFormat="1" applyFont="1" applyFill="1" applyBorder="1" applyAlignment="1" applyProtection="1">
      <alignment vertical="center"/>
      <protection hidden="1"/>
    </xf>
    <xf numFmtId="22" fontId="18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Protection="1">
      <protection hidden="1"/>
    </xf>
    <xf numFmtId="0" fontId="18" fillId="2" borderId="0" xfId="0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20" xfId="0" applyBorder="1" applyProtection="1"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21" xfId="0" applyBorder="1" applyAlignment="1" applyProtection="1">
      <alignment horizontal="center"/>
      <protection hidden="1"/>
    </xf>
    <xf numFmtId="0" fontId="0" fillId="0" borderId="22" xfId="0" applyBorder="1" applyAlignment="1" applyProtection="1">
      <alignment horizontal="center"/>
      <protection hidden="1"/>
    </xf>
    <xf numFmtId="0" fontId="0" fillId="0" borderId="23" xfId="0" applyBorder="1" applyProtection="1">
      <protection hidden="1"/>
    </xf>
    <xf numFmtId="0" fontId="0" fillId="0" borderId="12" xfId="0" applyBorder="1" applyProtection="1">
      <protection hidden="1"/>
    </xf>
    <xf numFmtId="0" fontId="16" fillId="0" borderId="0" xfId="0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13" xfId="0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64" fontId="0" fillId="0" borderId="1" xfId="0" applyNumberFormat="1" applyFill="1" applyBorder="1" applyAlignment="1" applyProtection="1">
      <alignment horizontal="center" vertical="center"/>
      <protection hidden="1"/>
    </xf>
    <xf numFmtId="2" fontId="0" fillId="3" borderId="1" xfId="0" applyNumberForma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5" fontId="0" fillId="0" borderId="1" xfId="0" applyNumberForma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left"/>
      <protection hidden="1"/>
    </xf>
    <xf numFmtId="0" fontId="20" fillId="0" borderId="0" xfId="1" applyFont="1" applyBorder="1" applyAlignment="1" applyProtection="1">
      <protection hidden="1"/>
    </xf>
    <xf numFmtId="0" fontId="20" fillId="0" borderId="0" xfId="0" applyFont="1" applyBorder="1" applyAlignment="1" applyProtection="1"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15" xfId="0" applyBorder="1" applyProtection="1">
      <protection hidden="1"/>
    </xf>
    <xf numFmtId="0" fontId="14" fillId="0" borderId="4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vertical="center"/>
      <protection hidden="1"/>
    </xf>
    <xf numFmtId="0" fontId="23" fillId="0" borderId="0" xfId="0" applyFont="1" applyBorder="1" applyAlignment="1" applyProtection="1">
      <alignment vertical="center" wrapText="1"/>
      <protection hidden="1"/>
    </xf>
    <xf numFmtId="165" fontId="21" fillId="0" borderId="0" xfId="0" applyNumberFormat="1" applyFont="1" applyBorder="1" applyAlignment="1" applyProtection="1">
      <alignment vertical="center"/>
      <protection hidden="1"/>
    </xf>
    <xf numFmtId="2" fontId="21" fillId="0" borderId="0" xfId="0" applyNumberFormat="1" applyFont="1" applyBorder="1" applyAlignment="1" applyProtection="1">
      <alignment vertical="center"/>
      <protection hidden="1"/>
    </xf>
    <xf numFmtId="0" fontId="21" fillId="0" borderId="0" xfId="0" applyFont="1" applyBorder="1" applyAlignment="1" applyProtection="1">
      <alignment vertical="center"/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2" fillId="0" borderId="0" xfId="0" applyFont="1" applyBorder="1" applyAlignment="1" applyProtection="1">
      <alignment vertical="center"/>
      <protection hidden="1"/>
    </xf>
    <xf numFmtId="0" fontId="12" fillId="4" borderId="9" xfId="0" applyFont="1" applyFill="1" applyBorder="1" applyAlignment="1" applyProtection="1">
      <alignment horizontal="center" vertical="center" wrapText="1"/>
      <protection hidden="1"/>
    </xf>
    <xf numFmtId="0" fontId="12" fillId="4" borderId="8" xfId="0" applyFont="1" applyFill="1" applyBorder="1" applyAlignment="1" applyProtection="1">
      <alignment horizontal="center" vertical="center" wrapText="1"/>
      <protection hidden="1"/>
    </xf>
    <xf numFmtId="0" fontId="12" fillId="4" borderId="4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3" fontId="12" fillId="4" borderId="1" xfId="0" applyNumberFormat="1" applyFont="1" applyFill="1" applyBorder="1" applyAlignment="1" applyProtection="1">
      <alignment horizontal="center" vertical="center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12" fillId="4" borderId="7" xfId="0" applyFont="1" applyFill="1" applyBorder="1" applyAlignment="1" applyProtection="1">
      <alignment horizontal="center" vertical="center" wrapText="1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4" xfId="0" applyFont="1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165" fontId="12" fillId="0" borderId="9" xfId="0" applyNumberFormat="1" applyFont="1" applyBorder="1" applyAlignment="1" applyProtection="1">
      <alignment horizontal="center" vertical="center"/>
      <protection hidden="1"/>
    </xf>
    <xf numFmtId="165" fontId="12" fillId="0" borderId="8" xfId="0" applyNumberFormat="1" applyFont="1" applyBorder="1" applyAlignment="1" applyProtection="1">
      <alignment horizontal="center" vertical="center"/>
      <protection hidden="1"/>
    </xf>
    <xf numFmtId="2" fontId="12" fillId="0" borderId="9" xfId="0" applyNumberFormat="1" applyFont="1" applyBorder="1" applyAlignment="1" applyProtection="1">
      <alignment horizontal="center" vertical="center"/>
      <protection hidden="1"/>
    </xf>
    <xf numFmtId="2" fontId="12" fillId="0" borderId="4" xfId="0" applyNumberFormat="1" applyFont="1" applyBorder="1" applyAlignment="1" applyProtection="1">
      <alignment horizontal="center" vertical="center"/>
      <protection hidden="1"/>
    </xf>
    <xf numFmtId="0" fontId="12" fillId="0" borderId="8" xfId="0" applyFont="1" applyBorder="1" applyAlignment="1" applyProtection="1">
      <alignment horizontal="center" vertical="center"/>
      <protection hidden="1"/>
    </xf>
    <xf numFmtId="0" fontId="12" fillId="0" borderId="9" xfId="0" applyFont="1" applyBorder="1" applyAlignment="1" applyProtection="1">
      <alignment horizontal="center" vertical="center"/>
      <protection hidden="1"/>
    </xf>
    <xf numFmtId="165" fontId="0" fillId="0" borderId="4" xfId="0" applyNumberFormat="1" applyBorder="1" applyAlignment="1" applyProtection="1">
      <alignment horizontal="center" vertical="center"/>
      <protection hidden="1"/>
    </xf>
    <xf numFmtId="165" fontId="12" fillId="0" borderId="5" xfId="0" applyNumberFormat="1" applyFont="1" applyBorder="1" applyAlignment="1" applyProtection="1">
      <alignment horizontal="center" vertical="center"/>
      <protection hidden="1"/>
    </xf>
    <xf numFmtId="165" fontId="12" fillId="0" borderId="2" xfId="0" applyNumberFormat="1" applyFont="1" applyBorder="1" applyAlignment="1" applyProtection="1">
      <alignment horizontal="center" vertical="center"/>
      <protection hidden="1"/>
    </xf>
    <xf numFmtId="2" fontId="12" fillId="0" borderId="5" xfId="0" applyNumberFormat="1" applyFont="1" applyBorder="1" applyAlignment="1" applyProtection="1">
      <alignment horizontal="center" vertical="center"/>
      <protection hidden="1"/>
    </xf>
    <xf numFmtId="2" fontId="12" fillId="0" borderId="0" xfId="0" applyNumberFormat="1" applyFont="1" applyBorder="1" applyAlignment="1" applyProtection="1">
      <alignment horizontal="center" vertical="center"/>
      <protection hidden="1"/>
    </xf>
    <xf numFmtId="0" fontId="12" fillId="0" borderId="2" xfId="0" applyFont="1" applyBorder="1" applyAlignment="1" applyProtection="1">
      <alignment horizontal="center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165" fontId="0" fillId="0" borderId="0" xfId="0" applyNumberFormat="1" applyBorder="1" applyAlignment="1" applyProtection="1">
      <alignment horizontal="center" vertical="center"/>
      <protection hidden="1"/>
    </xf>
    <xf numFmtId="165" fontId="12" fillId="0" borderId="6" xfId="0" applyNumberFormat="1" applyFont="1" applyBorder="1" applyAlignment="1" applyProtection="1">
      <alignment horizontal="center" vertical="center"/>
      <protection hidden="1"/>
    </xf>
    <xf numFmtId="165" fontId="12" fillId="0" borderId="7" xfId="0" applyNumberFormat="1" applyFont="1" applyBorder="1" applyAlignment="1" applyProtection="1">
      <alignment horizontal="center" vertical="center"/>
      <protection hidden="1"/>
    </xf>
    <xf numFmtId="2" fontId="12" fillId="0" borderId="6" xfId="0" applyNumberFormat="1" applyFont="1" applyBorder="1" applyAlignment="1" applyProtection="1">
      <alignment horizontal="center" vertical="center"/>
      <protection hidden="1"/>
    </xf>
    <xf numFmtId="2" fontId="12" fillId="0" borderId="3" xfId="0" applyNumberFormat="1" applyFont="1" applyBorder="1" applyAlignment="1" applyProtection="1">
      <alignment horizontal="center" vertical="center"/>
      <protection hidden="1"/>
    </xf>
    <xf numFmtId="0" fontId="12" fillId="0" borderId="7" xfId="0" applyFont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center" vertical="center"/>
      <protection hidden="1"/>
    </xf>
    <xf numFmtId="165" fontId="0" fillId="0" borderId="3" xfId="0" applyNumberFormat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/>
      <protection hidden="1"/>
    </xf>
    <xf numFmtId="0" fontId="0" fillId="0" borderId="3" xfId="0" applyFill="1" applyBorder="1" applyProtection="1">
      <protection hidden="1"/>
    </xf>
    <xf numFmtId="0" fontId="0" fillId="0" borderId="10" xfId="0" applyBorder="1" applyProtection="1">
      <protection hidden="1"/>
    </xf>
    <xf numFmtId="0" fontId="0" fillId="0" borderId="4" xfId="0" applyBorder="1" applyProtection="1">
      <protection hidden="1"/>
    </xf>
    <xf numFmtId="0" fontId="4" fillId="0" borderId="4" xfId="0" applyFont="1" applyFill="1" applyBorder="1" applyProtection="1">
      <protection hidden="1"/>
    </xf>
    <xf numFmtId="0" fontId="0" fillId="0" borderId="4" xfId="0" applyFill="1" applyBorder="1" applyProtection="1">
      <protection hidden="1"/>
    </xf>
    <xf numFmtId="0" fontId="0" fillId="0" borderId="11" xfId="0" applyBorder="1" applyProtection="1">
      <protection hidden="1"/>
    </xf>
    <xf numFmtId="0" fontId="16" fillId="0" borderId="0" xfId="0" applyFont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0" fillId="0" borderId="13" xfId="0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5" fillId="0" borderId="0" xfId="0" applyFont="1" applyFill="1" applyBorder="1" applyAlignment="1" applyProtection="1">
      <alignment vertical="center" wrapText="1"/>
      <protection hidden="1"/>
    </xf>
    <xf numFmtId="0" fontId="15" fillId="0" borderId="13" xfId="0" applyFont="1" applyFill="1" applyBorder="1" applyAlignment="1" applyProtection="1">
      <alignment vertical="center" wrapText="1"/>
      <protection hidden="1"/>
    </xf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Border="1" applyAlignment="1" applyProtection="1">
      <alignment horizontal="center" vertical="center" wrapText="1"/>
      <protection hidden="1"/>
    </xf>
    <xf numFmtId="0" fontId="26" fillId="0" borderId="0" xfId="0" applyFont="1" applyFill="1" applyBorder="1" applyAlignment="1" applyProtection="1">
      <alignment horizontal="center" vertical="top" wrapText="1"/>
      <protection hidden="1"/>
    </xf>
    <xf numFmtId="0" fontId="27" fillId="0" borderId="0" xfId="0" applyFont="1" applyBorder="1" applyAlignment="1" applyProtection="1">
      <alignment horizontal="center" vertical="top" wrapText="1"/>
      <protection hidden="1"/>
    </xf>
    <xf numFmtId="0" fontId="26" fillId="0" borderId="0" xfId="0" applyFont="1" applyFill="1" applyBorder="1" applyAlignment="1" applyProtection="1">
      <alignment horizontal="left" vertical="top" wrapText="1"/>
      <protection hidden="1"/>
    </xf>
    <xf numFmtId="0" fontId="27" fillId="0" borderId="0" xfId="0" applyFont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0" fontId="26" fillId="0" borderId="0" xfId="0" applyFont="1" applyFill="1" applyBorder="1" applyAlignment="1" applyProtection="1">
      <alignment vertical="top" wrapText="1"/>
      <protection hidden="1"/>
    </xf>
    <xf numFmtId="0" fontId="8" fillId="0" borderId="13" xfId="0" applyFont="1" applyFill="1" applyBorder="1" applyAlignment="1" applyProtection="1">
      <alignment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 vertical="center" wrapText="1"/>
      <protection hidden="1"/>
    </xf>
    <xf numFmtId="0" fontId="6" fillId="0" borderId="0" xfId="0" applyFont="1" applyBorder="1" applyProtection="1">
      <protection hidden="1"/>
    </xf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6" fillId="0" borderId="17" xfId="0" applyFont="1" applyBorder="1" applyAlignment="1" applyProtection="1">
      <alignment horizontal="center" vertical="top"/>
      <protection hidden="1"/>
    </xf>
    <xf numFmtId="0" fontId="6" fillId="0" borderId="17" xfId="0" applyFont="1" applyBorder="1" applyAlignment="1" applyProtection="1">
      <alignment vertical="top"/>
      <protection hidden="1"/>
    </xf>
    <xf numFmtId="0" fontId="15" fillId="0" borderId="17" xfId="0" applyFont="1" applyBorder="1" applyAlignment="1" applyProtection="1">
      <alignment horizontal="center"/>
      <protection hidden="1"/>
    </xf>
    <xf numFmtId="22" fontId="8" fillId="0" borderId="17" xfId="0" applyNumberFormat="1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0" fillId="0" borderId="18" xfId="0" applyBorder="1" applyProtection="1">
      <protection hidden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http://www.babc.cz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289560</xdr:colOff>
      <xdr:row>7</xdr:row>
      <xdr:rowOff>0</xdr:rowOff>
    </xdr:from>
    <xdr:to>
      <xdr:col>23</xdr:col>
      <xdr:colOff>285750</xdr:colOff>
      <xdr:row>16</xdr:row>
      <xdr:rowOff>38100</xdr:rowOff>
    </xdr:to>
    <xdr:pic>
      <xdr:nvPicPr>
        <xdr:cNvPr id="20733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FD5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1440" y="441960"/>
          <a:ext cx="2301240" cy="1493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130968</xdr:colOff>
      <xdr:row>23</xdr:row>
      <xdr:rowOff>17859</xdr:rowOff>
    </xdr:from>
    <xdr:to>
      <xdr:col>5</xdr:col>
      <xdr:colOff>206115</xdr:colOff>
      <xdr:row>25</xdr:row>
      <xdr:rowOff>174063</xdr:rowOff>
    </xdr:to>
    <xdr:pic>
      <xdr:nvPicPr>
        <xdr:cNvPr id="10" name="Obrázek 9" descr="http://www.babc.cz/media/image/model_60738_zlab-tbm-80_127_prirodni.jpg">
          <a:extLst>
            <a:ext uri="{FF2B5EF4-FFF2-40B4-BE49-F238E27FC236}">
              <a16:creationId xmlns:a16="http://schemas.microsoft.com/office/drawing/2014/main" id="{EA00DCBB-F203-45D4-A526-2DDE9593D89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879" t="11833" r="16951" b="11919"/>
        <a:stretch/>
      </xdr:blipFill>
      <xdr:spPr bwMode="auto">
        <a:xfrm>
          <a:off x="440531" y="2976562"/>
          <a:ext cx="725704" cy="5372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6"/>
  <sheetViews>
    <sheetView tabSelected="1" zoomScale="115" zoomScaleNormal="115" zoomScaleSheetLayoutView="145" workbookViewId="0">
      <selection activeCell="AD20" sqref="AD20"/>
    </sheetView>
  </sheetViews>
  <sheetFormatPr defaultRowHeight="14.4" x14ac:dyDescent="0.3"/>
  <cols>
    <col min="1" max="1" width="0.88671875" style="32" customWidth="1"/>
    <col min="2" max="3" width="1.77734375" style="32" customWidth="1"/>
    <col min="4" max="12" width="4.6640625" style="32" customWidth="1"/>
    <col min="13" max="13" width="2.6640625" style="32" customWidth="1"/>
    <col min="14" max="15" width="1.77734375" style="32" customWidth="1"/>
    <col min="16" max="21" width="4.6640625" style="32" customWidth="1"/>
    <col min="22" max="23" width="2.77734375" style="32" customWidth="1"/>
    <col min="24" max="25" width="4.6640625" style="32" customWidth="1"/>
    <col min="26" max="27" width="1.77734375" style="32" customWidth="1"/>
    <col min="28" max="28" width="0.88671875" style="32" customWidth="1"/>
    <col min="29" max="29" width="8.88671875" style="32"/>
    <col min="30" max="30" width="8.88671875" style="34"/>
    <col min="31" max="16384" width="8.88671875" style="32"/>
  </cols>
  <sheetData>
    <row r="1" spans="1:29" ht="1.95" customHeight="1" x14ac:dyDescent="0.3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</row>
    <row r="2" spans="1:29" ht="3" customHeight="1" x14ac:dyDescent="0.4">
      <c r="A2" s="33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</row>
    <row r="3" spans="1:29" ht="10.050000000000001" customHeight="1" x14ac:dyDescent="0.3">
      <c r="A3" s="33"/>
      <c r="B3" s="36" t="s">
        <v>59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7"/>
      <c r="W3" s="38">
        <f ca="1">NOW()*10000000</f>
        <v>435236770468.74994</v>
      </c>
      <c r="X3" s="38"/>
      <c r="Y3" s="38"/>
      <c r="Z3" s="38"/>
      <c r="AA3" s="39"/>
    </row>
    <row r="4" spans="1:29" ht="3" customHeight="1" x14ac:dyDescent="0.3">
      <c r="A4" s="33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7"/>
      <c r="W4" s="40"/>
      <c r="X4" s="40"/>
      <c r="Y4" s="40"/>
      <c r="Z4" s="39"/>
      <c r="AA4" s="41"/>
    </row>
    <row r="5" spans="1:29" ht="10.050000000000001" customHeight="1" x14ac:dyDescent="0.3">
      <c r="A5" s="33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7"/>
      <c r="W5" s="42"/>
      <c r="X5" s="42"/>
      <c r="Y5" s="42"/>
      <c r="Z5" s="42"/>
      <c r="AA5" s="43"/>
    </row>
    <row r="6" spans="1:29" ht="3" customHeight="1" x14ac:dyDescent="0.4">
      <c r="A6" s="33"/>
      <c r="B6" s="35"/>
      <c r="C6" s="35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35"/>
    </row>
    <row r="7" spans="1:29" ht="4.95" customHeight="1" thickBot="1" x14ac:dyDescent="0.35">
      <c r="A7" s="33"/>
      <c r="B7" s="45"/>
      <c r="C7" s="45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5"/>
    </row>
    <row r="8" spans="1:29" ht="4.95" customHeight="1" x14ac:dyDescent="0.3">
      <c r="A8" s="33"/>
      <c r="B8" s="47"/>
      <c r="C8" s="48"/>
      <c r="D8" s="49"/>
      <c r="E8" s="49"/>
      <c r="F8" s="49"/>
      <c r="G8" s="49"/>
      <c r="H8" s="49"/>
      <c r="I8" s="49"/>
      <c r="J8" s="49"/>
      <c r="K8" s="49"/>
      <c r="L8" s="49"/>
      <c r="M8" s="50"/>
      <c r="N8" s="51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52"/>
    </row>
    <row r="9" spans="1:29" ht="15" customHeight="1" x14ac:dyDescent="0.3">
      <c r="A9" s="33"/>
      <c r="B9" s="53"/>
      <c r="C9" s="33"/>
      <c r="D9" s="54" t="s">
        <v>19</v>
      </c>
      <c r="E9" s="54"/>
      <c r="F9" s="54"/>
      <c r="G9" s="54"/>
      <c r="H9" s="54"/>
      <c r="I9" s="54"/>
      <c r="J9" s="54"/>
      <c r="K9" s="54"/>
      <c r="L9" s="54"/>
      <c r="M9" s="55"/>
      <c r="N9" s="56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57"/>
    </row>
    <row r="10" spans="1:29" ht="4.95" customHeight="1" x14ac:dyDescent="0.3">
      <c r="A10" s="33"/>
      <c r="B10" s="53"/>
      <c r="C10" s="33"/>
      <c r="D10" s="54"/>
      <c r="E10" s="54"/>
      <c r="F10" s="54"/>
      <c r="G10" s="54"/>
      <c r="H10" s="54"/>
      <c r="I10" s="54"/>
      <c r="J10" s="54"/>
      <c r="K10" s="54"/>
      <c r="L10" s="54"/>
      <c r="M10" s="55"/>
      <c r="N10" s="56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57"/>
    </row>
    <row r="11" spans="1:29" ht="15" customHeight="1" x14ac:dyDescent="0.3">
      <c r="A11" s="33"/>
      <c r="B11" s="53"/>
      <c r="C11" s="33"/>
      <c r="D11" s="54"/>
      <c r="E11" s="54"/>
      <c r="F11" s="54"/>
      <c r="G11" s="54"/>
      <c r="H11" s="54"/>
      <c r="I11" s="54"/>
      <c r="J11" s="54"/>
      <c r="K11" s="54"/>
      <c r="L11" s="54"/>
      <c r="M11" s="55"/>
      <c r="N11" s="5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57"/>
    </row>
    <row r="12" spans="1:29" ht="15" customHeight="1" x14ac:dyDescent="0.3">
      <c r="A12" s="33"/>
      <c r="B12" s="53"/>
      <c r="C12" s="33"/>
      <c r="D12" s="58" t="s">
        <v>20</v>
      </c>
      <c r="E12" s="58"/>
      <c r="F12" s="58"/>
      <c r="G12" s="58"/>
      <c r="H12" s="58" t="s">
        <v>0</v>
      </c>
      <c r="I12" s="59">
        <f>I13/1000</f>
        <v>8.5000000000000006E-3</v>
      </c>
      <c r="J12" s="59"/>
      <c r="K12" s="58" t="s">
        <v>14</v>
      </c>
      <c r="L12" s="58"/>
      <c r="M12" s="55"/>
      <c r="N12" s="56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57"/>
    </row>
    <row r="13" spans="1:29" ht="15" customHeight="1" x14ac:dyDescent="0.3">
      <c r="A13" s="33"/>
      <c r="B13" s="53"/>
      <c r="C13" s="33"/>
      <c r="D13" s="58"/>
      <c r="E13" s="58"/>
      <c r="F13" s="58"/>
      <c r="G13" s="58"/>
      <c r="H13" s="58"/>
      <c r="I13" s="60">
        <v>8.5</v>
      </c>
      <c r="J13" s="60"/>
      <c r="K13" s="58" t="s">
        <v>6</v>
      </c>
      <c r="L13" s="58"/>
      <c r="M13" s="55"/>
      <c r="N13" s="56"/>
      <c r="O13" s="33"/>
      <c r="P13" s="33"/>
      <c r="Q13" s="33"/>
      <c r="R13" s="33"/>
      <c r="S13" s="61"/>
      <c r="T13" s="61"/>
      <c r="U13" s="62"/>
      <c r="V13" s="62"/>
      <c r="W13" s="61"/>
      <c r="X13" s="61"/>
      <c r="Y13" s="61"/>
      <c r="Z13" s="61"/>
      <c r="AA13" s="57"/>
    </row>
    <row r="14" spans="1:29" ht="15" customHeight="1" x14ac:dyDescent="0.3">
      <c r="A14" s="33"/>
      <c r="B14" s="53"/>
      <c r="C14" s="33"/>
      <c r="D14" s="58" t="s">
        <v>22</v>
      </c>
      <c r="E14" s="58"/>
      <c r="F14" s="58"/>
      <c r="G14" s="58"/>
      <c r="H14" s="58" t="s">
        <v>2</v>
      </c>
      <c r="I14" s="63">
        <v>1000</v>
      </c>
      <c r="J14" s="63"/>
      <c r="K14" s="58" t="s">
        <v>5</v>
      </c>
      <c r="L14" s="58"/>
      <c r="M14" s="55"/>
      <c r="N14" s="56"/>
      <c r="O14" s="33"/>
      <c r="P14" s="33"/>
      <c r="Q14" s="33"/>
      <c r="R14" s="33"/>
      <c r="S14" s="61"/>
      <c r="T14" s="61"/>
      <c r="U14" s="62"/>
      <c r="V14" s="62"/>
      <c r="W14" s="61"/>
      <c r="X14" s="61"/>
      <c r="Y14" s="61"/>
      <c r="Z14" s="61"/>
      <c r="AA14" s="57"/>
    </row>
    <row r="15" spans="1:29" ht="15" customHeight="1" x14ac:dyDescent="0.3">
      <c r="A15" s="33"/>
      <c r="B15" s="53"/>
      <c r="C15" s="33"/>
      <c r="D15" s="58"/>
      <c r="E15" s="58"/>
      <c r="F15" s="58"/>
      <c r="G15" s="58"/>
      <c r="H15" s="58"/>
      <c r="I15" s="63"/>
      <c r="J15" s="63"/>
      <c r="K15" s="58"/>
      <c r="L15" s="58"/>
      <c r="M15" s="55"/>
      <c r="N15" s="56"/>
      <c r="O15" s="33"/>
      <c r="P15" s="33"/>
      <c r="Q15" s="33"/>
      <c r="R15" s="33"/>
      <c r="S15" s="61"/>
      <c r="T15" s="61"/>
      <c r="U15" s="62"/>
      <c r="V15" s="62"/>
      <c r="W15" s="61"/>
      <c r="X15" s="61"/>
      <c r="Y15" s="61"/>
      <c r="Z15" s="61"/>
      <c r="AA15" s="57"/>
      <c r="AB15" s="33"/>
      <c r="AC15" s="33"/>
    </row>
    <row r="16" spans="1:29" ht="15" customHeight="1" x14ac:dyDescent="0.3">
      <c r="A16" s="33"/>
      <c r="B16" s="53"/>
      <c r="C16" s="33"/>
      <c r="D16" s="64" t="s">
        <v>21</v>
      </c>
      <c r="E16" s="64"/>
      <c r="F16" s="64"/>
      <c r="G16" s="64"/>
      <c r="H16" s="58" t="s">
        <v>1</v>
      </c>
      <c r="I16" s="65">
        <v>1.4E-2</v>
      </c>
      <c r="J16" s="65"/>
      <c r="K16" s="58" t="s">
        <v>3</v>
      </c>
      <c r="L16" s="58"/>
      <c r="M16" s="55"/>
      <c r="N16" s="56"/>
      <c r="O16" s="66"/>
      <c r="P16" s="67"/>
      <c r="Q16" s="68"/>
      <c r="R16" s="68"/>
      <c r="S16" s="62"/>
      <c r="T16" s="62"/>
      <c r="U16" s="62"/>
      <c r="V16" s="62"/>
      <c r="W16" s="62"/>
      <c r="X16" s="62"/>
      <c r="Y16" s="62"/>
      <c r="Z16" s="62"/>
      <c r="AA16" s="57"/>
      <c r="AB16" s="33"/>
      <c r="AC16" s="33"/>
    </row>
    <row r="17" spans="1:28" ht="15" customHeight="1" x14ac:dyDescent="0.3">
      <c r="A17" s="33"/>
      <c r="B17" s="53"/>
      <c r="C17" s="33"/>
      <c r="D17" s="64"/>
      <c r="E17" s="64"/>
      <c r="F17" s="64"/>
      <c r="G17" s="64"/>
      <c r="H17" s="58"/>
      <c r="I17" s="65"/>
      <c r="J17" s="65"/>
      <c r="K17" s="58"/>
      <c r="L17" s="58"/>
      <c r="M17" s="55"/>
      <c r="N17" s="56"/>
      <c r="O17" s="33"/>
      <c r="P17" s="69" t="s">
        <v>7</v>
      </c>
      <c r="Q17" s="69"/>
      <c r="R17" s="69"/>
      <c r="S17" s="69"/>
      <c r="T17" s="69"/>
      <c r="U17" s="69"/>
      <c r="V17" s="69"/>
      <c r="W17" s="69"/>
      <c r="X17" s="69"/>
      <c r="Y17" s="69"/>
      <c r="Z17" s="70"/>
      <c r="AA17" s="57"/>
      <c r="AB17" s="33"/>
    </row>
    <row r="18" spans="1:28" ht="5.0999999999999996" customHeight="1" x14ac:dyDescent="0.3">
      <c r="A18" s="33"/>
      <c r="B18" s="71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3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4"/>
      <c r="AB18" s="33"/>
    </row>
    <row r="19" spans="1:28" ht="5.0999999999999996" customHeight="1" x14ac:dyDescent="0.3">
      <c r="A19" s="33"/>
      <c r="B19" s="53"/>
      <c r="C19" s="75" t="s">
        <v>16</v>
      </c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57"/>
    </row>
    <row r="20" spans="1:28" ht="15" customHeight="1" x14ac:dyDescent="0.3">
      <c r="A20" s="33"/>
      <c r="B20" s="53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57"/>
    </row>
    <row r="21" spans="1:28" ht="15" customHeight="1" x14ac:dyDescent="0.3">
      <c r="A21" s="33"/>
      <c r="B21" s="53"/>
      <c r="C21" s="77"/>
      <c r="D21" s="78"/>
      <c r="E21" s="78"/>
      <c r="F21" s="78"/>
      <c r="G21" s="78"/>
      <c r="H21" s="78"/>
      <c r="I21" s="78"/>
      <c r="J21" s="78"/>
      <c r="K21" s="77"/>
      <c r="L21" s="78"/>
      <c r="M21" s="78"/>
      <c r="N21" s="78"/>
      <c r="O21" s="78"/>
      <c r="P21" s="78"/>
      <c r="Q21" s="79"/>
      <c r="R21" s="79"/>
      <c r="S21" s="79"/>
      <c r="T21" s="78"/>
      <c r="U21" s="78"/>
      <c r="V21" s="78"/>
      <c r="W21" s="80"/>
      <c r="X21" s="80"/>
      <c r="Y21" s="81"/>
      <c r="Z21" s="82"/>
      <c r="AA21" s="57"/>
    </row>
    <row r="22" spans="1:28" ht="15" customHeight="1" x14ac:dyDescent="0.3">
      <c r="A22" s="33"/>
      <c r="B22" s="53"/>
      <c r="C22" s="83"/>
      <c r="D22" s="83"/>
      <c r="E22" s="83"/>
      <c r="F22" s="83"/>
      <c r="G22" s="83"/>
      <c r="H22" s="83"/>
      <c r="I22" s="84" t="s">
        <v>25</v>
      </c>
      <c r="J22" s="85"/>
      <c r="K22" s="84" t="str">
        <f>D16</f>
        <v>Součinitel drsnosti:</v>
      </c>
      <c r="L22" s="85"/>
      <c r="M22" s="84" t="str">
        <f>D12</f>
        <v>Podélný sklon:</v>
      </c>
      <c r="N22" s="86"/>
      <c r="O22" s="86"/>
      <c r="P22" s="85"/>
      <c r="Q22" s="87" t="s">
        <v>8</v>
      </c>
      <c r="R22" s="87"/>
      <c r="S22" s="87"/>
      <c r="T22" s="87"/>
      <c r="U22" s="88" t="s">
        <v>9</v>
      </c>
      <c r="V22" s="88"/>
      <c r="W22" s="88"/>
      <c r="X22" s="88"/>
      <c r="Y22" s="88"/>
      <c r="Z22" s="33"/>
      <c r="AA22" s="57"/>
    </row>
    <row r="23" spans="1:28" ht="15" customHeight="1" x14ac:dyDescent="0.3">
      <c r="A23" s="33"/>
      <c r="B23" s="53"/>
      <c r="C23" s="83"/>
      <c r="D23" s="83"/>
      <c r="E23" s="83"/>
      <c r="F23" s="83"/>
      <c r="G23" s="83"/>
      <c r="H23" s="83"/>
      <c r="I23" s="84" t="s">
        <v>26</v>
      </c>
      <c r="J23" s="85"/>
      <c r="K23" s="89"/>
      <c r="L23" s="90"/>
      <c r="M23" s="89"/>
      <c r="N23" s="91"/>
      <c r="O23" s="91"/>
      <c r="P23" s="90"/>
      <c r="Q23" s="87"/>
      <c r="R23" s="87"/>
      <c r="S23" s="87"/>
      <c r="T23" s="87"/>
      <c r="U23" s="88"/>
      <c r="V23" s="88"/>
      <c r="W23" s="88"/>
      <c r="X23" s="88"/>
      <c r="Y23" s="88"/>
      <c r="Z23" s="33"/>
      <c r="AA23" s="57"/>
    </row>
    <row r="24" spans="1:28" ht="15" customHeight="1" x14ac:dyDescent="0.3">
      <c r="A24" s="33"/>
      <c r="B24" s="53"/>
      <c r="C24" s="92"/>
      <c r="D24" s="58"/>
      <c r="E24" s="58"/>
      <c r="F24" s="58"/>
      <c r="G24" s="93" t="s">
        <v>58</v>
      </c>
      <c r="H24" s="94"/>
      <c r="I24" s="95" t="s">
        <v>27</v>
      </c>
      <c r="J24" s="95">
        <v>1000</v>
      </c>
      <c r="K24" s="96">
        <f>I16</f>
        <v>1.4E-2</v>
      </c>
      <c r="L24" s="97"/>
      <c r="M24" s="98">
        <f>I13</f>
        <v>8.5</v>
      </c>
      <c r="N24" s="99"/>
      <c r="O24" s="99"/>
      <c r="P24" s="100" t="str">
        <f>K13</f>
        <v>‰</v>
      </c>
      <c r="Q24" s="101" t="s">
        <v>18</v>
      </c>
      <c r="R24" s="102">
        <f>VÝPOČET!H13</f>
        <v>3.1725573716921023</v>
      </c>
      <c r="S24" s="102"/>
      <c r="T24" s="100" t="s">
        <v>4</v>
      </c>
      <c r="U24" s="101" t="s">
        <v>17</v>
      </c>
      <c r="V24" s="102">
        <f>VÝPOČET!I13</f>
        <v>2.5980072316786624</v>
      </c>
      <c r="W24" s="102"/>
      <c r="X24" s="102"/>
      <c r="Y24" s="100" t="s">
        <v>51</v>
      </c>
      <c r="Z24" s="92"/>
      <c r="AA24" s="57"/>
    </row>
    <row r="25" spans="1:28" ht="15" customHeight="1" x14ac:dyDescent="0.3">
      <c r="A25" s="33"/>
      <c r="B25" s="53"/>
      <c r="C25" s="92"/>
      <c r="D25" s="58"/>
      <c r="E25" s="58"/>
      <c r="F25" s="58"/>
      <c r="G25" s="93"/>
      <c r="H25" s="94"/>
      <c r="I25" s="95" t="s">
        <v>28</v>
      </c>
      <c r="J25" s="95">
        <v>1270</v>
      </c>
      <c r="K25" s="103"/>
      <c r="L25" s="104"/>
      <c r="M25" s="105"/>
      <c r="N25" s="106"/>
      <c r="O25" s="106"/>
      <c r="P25" s="107"/>
      <c r="Q25" s="108"/>
      <c r="R25" s="109"/>
      <c r="S25" s="109"/>
      <c r="T25" s="107"/>
      <c r="U25" s="108"/>
      <c r="V25" s="109"/>
      <c r="W25" s="109"/>
      <c r="X25" s="109"/>
      <c r="Y25" s="107"/>
      <c r="Z25" s="92"/>
      <c r="AA25" s="57"/>
    </row>
    <row r="26" spans="1:28" ht="15" customHeight="1" x14ac:dyDescent="0.3">
      <c r="A26" s="33"/>
      <c r="B26" s="53"/>
      <c r="C26" s="92"/>
      <c r="D26" s="58"/>
      <c r="E26" s="58"/>
      <c r="F26" s="58"/>
      <c r="G26" s="93"/>
      <c r="H26" s="94"/>
      <c r="I26" s="95" t="s">
        <v>29</v>
      </c>
      <c r="J26" s="95">
        <v>800</v>
      </c>
      <c r="K26" s="110"/>
      <c r="L26" s="111"/>
      <c r="M26" s="112"/>
      <c r="N26" s="113"/>
      <c r="O26" s="113"/>
      <c r="P26" s="114"/>
      <c r="Q26" s="115"/>
      <c r="R26" s="116"/>
      <c r="S26" s="116"/>
      <c r="T26" s="114"/>
      <c r="U26" s="115"/>
      <c r="V26" s="116"/>
      <c r="W26" s="116"/>
      <c r="X26" s="116"/>
      <c r="Y26" s="114"/>
      <c r="Z26" s="92"/>
      <c r="AA26" s="57"/>
    </row>
    <row r="27" spans="1:28" ht="15" customHeight="1" x14ac:dyDescent="0.3">
      <c r="A27" s="33"/>
      <c r="B27" s="53"/>
      <c r="C27" s="92"/>
      <c r="D27" s="117" t="s">
        <v>48</v>
      </c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92"/>
      <c r="AA27" s="57"/>
    </row>
    <row r="28" spans="1:28" ht="4.05" customHeight="1" x14ac:dyDescent="0.3">
      <c r="A28" s="33"/>
      <c r="B28" s="71"/>
      <c r="C28" s="72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72"/>
      <c r="X28" s="72"/>
      <c r="Y28" s="72"/>
      <c r="Z28" s="72"/>
      <c r="AA28" s="74"/>
    </row>
    <row r="29" spans="1:28" ht="4.05" customHeight="1" x14ac:dyDescent="0.4">
      <c r="A29" s="33"/>
      <c r="B29" s="119"/>
      <c r="C29" s="120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0"/>
      <c r="X29" s="120"/>
      <c r="Y29" s="120"/>
      <c r="Z29" s="120"/>
      <c r="AA29" s="123"/>
    </row>
    <row r="30" spans="1:28" ht="15" customHeight="1" x14ac:dyDescent="0.3">
      <c r="A30" s="33"/>
      <c r="B30" s="53"/>
      <c r="D30" s="124" t="s">
        <v>23</v>
      </c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5"/>
      <c r="AA30" s="126"/>
    </row>
    <row r="31" spans="1:28" ht="5.0999999999999996" customHeight="1" x14ac:dyDescent="0.3">
      <c r="A31" s="33"/>
      <c r="B31" s="53"/>
      <c r="C31" s="33"/>
      <c r="D31" s="33"/>
      <c r="E31" s="33"/>
      <c r="F31" s="33"/>
      <c r="G31" s="33"/>
      <c r="H31" s="33"/>
      <c r="I31" s="33"/>
      <c r="J31" s="127"/>
      <c r="K31" s="127"/>
      <c r="L31" s="127"/>
      <c r="M31" s="127"/>
      <c r="N31" s="127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9"/>
    </row>
    <row r="32" spans="1:28" ht="15" customHeight="1" x14ac:dyDescent="0.3">
      <c r="A32" s="33"/>
      <c r="B32" s="53"/>
      <c r="D32" s="130" t="s">
        <v>53</v>
      </c>
      <c r="E32" s="130"/>
      <c r="F32" s="130"/>
      <c r="G32" s="130"/>
      <c r="H32" s="130"/>
      <c r="I32" s="130"/>
      <c r="J32" s="130"/>
      <c r="K32" s="130"/>
      <c r="L32" s="130"/>
      <c r="M32" s="127"/>
      <c r="N32" s="127"/>
      <c r="O32" s="128"/>
      <c r="P32" s="131" t="s">
        <v>60</v>
      </c>
      <c r="Q32" s="131"/>
      <c r="R32" s="131"/>
      <c r="S32" s="131"/>
      <c r="T32" s="131"/>
      <c r="U32" s="131"/>
      <c r="V32" s="131"/>
      <c r="W32" s="131"/>
      <c r="X32" s="131"/>
      <c r="Y32" s="131"/>
      <c r="Z32" s="128"/>
      <c r="AA32" s="129"/>
    </row>
    <row r="33" spans="1:27" ht="15" customHeight="1" x14ac:dyDescent="0.3">
      <c r="A33" s="33"/>
      <c r="B33" s="53"/>
      <c r="D33" s="130"/>
      <c r="E33" s="130"/>
      <c r="F33" s="130"/>
      <c r="G33" s="130"/>
      <c r="H33" s="130"/>
      <c r="I33" s="130"/>
      <c r="J33" s="130"/>
      <c r="K33" s="130"/>
      <c r="L33" s="130"/>
      <c r="M33" s="127"/>
      <c r="N33" s="127"/>
      <c r="O33" s="128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28"/>
      <c r="AA33" s="129"/>
    </row>
    <row r="34" spans="1:27" ht="15" customHeight="1" x14ac:dyDescent="0.3">
      <c r="A34" s="33"/>
      <c r="B34" s="53"/>
      <c r="D34" s="132" t="s">
        <v>54</v>
      </c>
      <c r="E34" s="132"/>
      <c r="F34" s="132"/>
      <c r="G34" s="132"/>
      <c r="H34" s="132"/>
      <c r="I34" s="132"/>
      <c r="J34" s="132"/>
      <c r="K34" s="132"/>
      <c r="L34" s="132"/>
      <c r="M34" s="127"/>
      <c r="N34" s="127"/>
      <c r="O34" s="128"/>
      <c r="P34" s="133" t="s">
        <v>55</v>
      </c>
      <c r="Q34" s="133"/>
      <c r="R34" s="133"/>
      <c r="S34" s="133"/>
      <c r="T34" s="133"/>
      <c r="U34" s="133"/>
      <c r="V34" s="133"/>
      <c r="W34" s="133"/>
      <c r="X34" s="133"/>
      <c r="Y34" s="133"/>
      <c r="Z34" s="128"/>
      <c r="AA34" s="129"/>
    </row>
    <row r="35" spans="1:27" ht="15" customHeight="1" x14ac:dyDescent="0.3">
      <c r="A35" s="33"/>
      <c r="B35" s="53"/>
      <c r="D35" s="132" t="s">
        <v>50</v>
      </c>
      <c r="E35" s="134" t="s">
        <v>49</v>
      </c>
      <c r="F35" s="134"/>
      <c r="G35" s="134"/>
      <c r="H35" s="134"/>
      <c r="I35" s="134"/>
      <c r="J35" s="134"/>
      <c r="K35" s="134"/>
      <c r="L35" s="134"/>
      <c r="M35" s="127"/>
      <c r="N35" s="127"/>
      <c r="O35" s="128"/>
      <c r="P35" s="132" t="s">
        <v>50</v>
      </c>
      <c r="Q35" s="135" t="s">
        <v>56</v>
      </c>
      <c r="R35" s="135"/>
      <c r="S35" s="135"/>
      <c r="T35" s="135"/>
      <c r="U35" s="135"/>
      <c r="V35" s="135"/>
      <c r="W35" s="135"/>
      <c r="X35" s="135"/>
      <c r="Y35" s="135"/>
      <c r="Z35" s="128"/>
      <c r="AA35" s="129"/>
    </row>
    <row r="36" spans="1:27" ht="15" customHeight="1" x14ac:dyDescent="0.3">
      <c r="A36" s="33"/>
      <c r="B36" s="53"/>
      <c r="D36" s="132"/>
      <c r="E36" s="134"/>
      <c r="F36" s="134"/>
      <c r="G36" s="134"/>
      <c r="H36" s="134"/>
      <c r="I36" s="134"/>
      <c r="J36" s="134"/>
      <c r="K36" s="134"/>
      <c r="L36" s="134"/>
      <c r="M36" s="127"/>
      <c r="N36" s="127"/>
      <c r="O36" s="128"/>
      <c r="P36" s="132"/>
      <c r="Q36" s="135"/>
      <c r="R36" s="135"/>
      <c r="S36" s="135"/>
      <c r="T36" s="135"/>
      <c r="U36" s="135"/>
      <c r="V36" s="135"/>
      <c r="W36" s="135"/>
      <c r="X36" s="135"/>
      <c r="Y36" s="135"/>
      <c r="Z36" s="128"/>
      <c r="AA36" s="129"/>
    </row>
    <row r="37" spans="1:27" ht="4.95" customHeight="1" x14ac:dyDescent="0.3">
      <c r="A37" s="33"/>
      <c r="B37" s="53"/>
      <c r="D37" s="132"/>
      <c r="E37" s="134"/>
      <c r="F37" s="134"/>
      <c r="G37" s="134"/>
      <c r="H37" s="134"/>
      <c r="I37" s="134"/>
      <c r="J37" s="134"/>
      <c r="K37" s="134"/>
      <c r="L37" s="134"/>
      <c r="M37" s="127"/>
      <c r="N37" s="127"/>
      <c r="O37" s="128"/>
      <c r="P37" s="132"/>
      <c r="Q37" s="135" t="s">
        <v>57</v>
      </c>
      <c r="R37" s="135"/>
      <c r="S37" s="135"/>
      <c r="T37" s="135"/>
      <c r="U37" s="135"/>
      <c r="V37" s="135"/>
      <c r="W37" s="135"/>
      <c r="X37" s="135"/>
      <c r="Y37" s="135"/>
      <c r="Z37" s="128"/>
      <c r="AA37" s="129"/>
    </row>
    <row r="38" spans="1:27" ht="4.95" customHeight="1" x14ac:dyDescent="0.3">
      <c r="A38" s="33"/>
      <c r="B38" s="53"/>
      <c r="D38" s="132"/>
      <c r="E38" s="134"/>
      <c r="F38" s="134"/>
      <c r="G38" s="134"/>
      <c r="H38" s="134"/>
      <c r="I38" s="134"/>
      <c r="J38" s="134"/>
      <c r="K38" s="134"/>
      <c r="L38" s="134"/>
      <c r="M38" s="127"/>
      <c r="N38" s="127"/>
      <c r="O38" s="136"/>
      <c r="P38" s="132"/>
      <c r="Q38" s="135"/>
      <c r="R38" s="135"/>
      <c r="S38" s="135"/>
      <c r="T38" s="135"/>
      <c r="U38" s="135"/>
      <c r="V38" s="135"/>
      <c r="W38" s="135"/>
      <c r="X38" s="135"/>
      <c r="Y38" s="135"/>
      <c r="Z38" s="136"/>
      <c r="AA38" s="129"/>
    </row>
    <row r="39" spans="1:27" ht="4.95" customHeight="1" x14ac:dyDescent="0.3">
      <c r="A39" s="33"/>
      <c r="B39" s="53"/>
      <c r="D39" s="132"/>
      <c r="E39" s="134"/>
      <c r="F39" s="134"/>
      <c r="G39" s="134"/>
      <c r="H39" s="134"/>
      <c r="I39" s="134"/>
      <c r="J39" s="134"/>
      <c r="K39" s="134"/>
      <c r="L39" s="134"/>
      <c r="M39" s="127"/>
      <c r="N39" s="127"/>
      <c r="O39" s="136"/>
      <c r="P39" s="132"/>
      <c r="Q39" s="135"/>
      <c r="R39" s="135"/>
      <c r="S39" s="135"/>
      <c r="T39" s="135"/>
      <c r="U39" s="135"/>
      <c r="V39" s="135"/>
      <c r="W39" s="135"/>
      <c r="X39" s="135"/>
      <c r="Y39" s="135"/>
      <c r="Z39" s="136"/>
      <c r="AA39" s="129"/>
    </row>
    <row r="40" spans="1:27" ht="15" customHeight="1" x14ac:dyDescent="0.3">
      <c r="A40" s="33"/>
      <c r="B40" s="53"/>
      <c r="D40" s="137"/>
      <c r="E40" s="137"/>
      <c r="F40" s="137"/>
      <c r="G40" s="137"/>
      <c r="H40" s="137"/>
      <c r="I40" s="137"/>
      <c r="J40" s="137"/>
      <c r="K40" s="137"/>
      <c r="L40" s="137"/>
      <c r="M40" s="127"/>
      <c r="N40" s="136"/>
      <c r="O40" s="136"/>
      <c r="P40" s="132"/>
      <c r="Q40" s="135"/>
      <c r="R40" s="135"/>
      <c r="S40" s="135"/>
      <c r="T40" s="135"/>
      <c r="U40" s="135"/>
      <c r="V40" s="135"/>
      <c r="W40" s="135"/>
      <c r="X40" s="135"/>
      <c r="Y40" s="135"/>
      <c r="Z40" s="136"/>
      <c r="AA40" s="138"/>
    </row>
    <row r="41" spans="1:27" ht="4.05" customHeight="1" x14ac:dyDescent="0.3">
      <c r="A41" s="33"/>
      <c r="B41" s="71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4"/>
    </row>
    <row r="42" spans="1:27" ht="4.05" customHeight="1" x14ac:dyDescent="0.3">
      <c r="B42" s="119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57"/>
    </row>
    <row r="43" spans="1:27" ht="14.4" customHeight="1" x14ac:dyDescent="0.3">
      <c r="B43" s="53"/>
      <c r="C43" s="33"/>
      <c r="D43" s="139" t="s">
        <v>47</v>
      </c>
      <c r="E43" s="139"/>
      <c r="F43" s="139"/>
      <c r="G43" s="139"/>
      <c r="H43" s="139"/>
      <c r="I43" s="139"/>
      <c r="J43" s="139"/>
      <c r="K43" s="139"/>
      <c r="L43" s="139"/>
      <c r="M43" s="140" t="s">
        <v>24</v>
      </c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57"/>
    </row>
    <row r="44" spans="1:27" x14ac:dyDescent="0.3">
      <c r="B44" s="53"/>
      <c r="C44" s="33"/>
      <c r="D44" s="139" t="s">
        <v>10</v>
      </c>
      <c r="E44" s="139"/>
      <c r="F44" s="139"/>
      <c r="G44" s="139"/>
      <c r="H44" s="141"/>
      <c r="I44" s="139" t="s">
        <v>11</v>
      </c>
      <c r="J44" s="139"/>
      <c r="K44" s="139"/>
      <c r="L44" s="139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57"/>
    </row>
    <row r="45" spans="1:27" ht="15" thickBot="1" x14ac:dyDescent="0.35">
      <c r="B45" s="142"/>
      <c r="C45" s="143"/>
      <c r="D45" s="144" t="s">
        <v>12</v>
      </c>
      <c r="E45" s="144"/>
      <c r="F45" s="144"/>
      <c r="G45" s="144"/>
      <c r="H45" s="145"/>
      <c r="I45" s="144" t="s">
        <v>13</v>
      </c>
      <c r="J45" s="144"/>
      <c r="K45" s="144"/>
      <c r="L45" s="144"/>
      <c r="M45" s="143"/>
      <c r="N45" s="146" t="s">
        <v>15</v>
      </c>
      <c r="O45" s="146"/>
      <c r="P45" s="146"/>
      <c r="Q45" s="146"/>
      <c r="R45" s="146"/>
      <c r="S45" s="146"/>
      <c r="T45" s="146"/>
      <c r="U45" s="147">
        <f ca="1">NOW()</f>
        <v>43523.677046874996</v>
      </c>
      <c r="V45" s="147"/>
      <c r="W45" s="147"/>
      <c r="X45" s="147"/>
      <c r="Y45" s="147"/>
      <c r="Z45" s="148"/>
      <c r="AA45" s="149"/>
    </row>
    <row r="46" spans="1:27" ht="1.95" customHeight="1" x14ac:dyDescent="0.3"/>
  </sheetData>
  <sheetProtection algorithmName="SHA-512" hashValue="e+LKCmCiKgjeJQJ9MnlcV/Rm8uscsmqa8MvUN06nRDiEI51O6hIkU7mTwxvffx0vM1F1KirbQArgkB/HNz0+cQ==" saltValue="CTPUIIt2UEfSb63XLCRh0g==" spinCount="100000" sheet="1" objects="1" scenarios="1"/>
  <protectedRanges>
    <protectedRange sqref="I13" name="Oblast1"/>
  </protectedRanges>
  <mergeCells count="56">
    <mergeCell ref="D34:L34"/>
    <mergeCell ref="E35:L39"/>
    <mergeCell ref="D35:D39"/>
    <mergeCell ref="P32:Y33"/>
    <mergeCell ref="P34:Y34"/>
    <mergeCell ref="Q35:Y36"/>
    <mergeCell ref="Q37:Y40"/>
    <mergeCell ref="P35:P40"/>
    <mergeCell ref="D27:Y27"/>
    <mergeCell ref="D30:Y30"/>
    <mergeCell ref="D32:L33"/>
    <mergeCell ref="K22:L23"/>
    <mergeCell ref="K24:L26"/>
    <mergeCell ref="I23:J23"/>
    <mergeCell ref="T24:T26"/>
    <mergeCell ref="M22:P23"/>
    <mergeCell ref="Y24:Y26"/>
    <mergeCell ref="M24:O26"/>
    <mergeCell ref="B3:U5"/>
    <mergeCell ref="D24:F26"/>
    <mergeCell ref="Q22:T23"/>
    <mergeCell ref="U22:Y23"/>
    <mergeCell ref="W5:Z5"/>
    <mergeCell ref="W3:Z3"/>
    <mergeCell ref="Q24:Q26"/>
    <mergeCell ref="R24:S26"/>
    <mergeCell ref="U24:U26"/>
    <mergeCell ref="V24:X26"/>
    <mergeCell ref="P24:P26"/>
    <mergeCell ref="C19:Z20"/>
    <mergeCell ref="K13:L13"/>
    <mergeCell ref="G24:H26"/>
    <mergeCell ref="I22:J22"/>
    <mergeCell ref="P17:Y17"/>
    <mergeCell ref="D44:G44"/>
    <mergeCell ref="M43:Z44"/>
    <mergeCell ref="U45:Y45"/>
    <mergeCell ref="D45:G45"/>
    <mergeCell ref="I44:L44"/>
    <mergeCell ref="D43:L43"/>
    <mergeCell ref="N45:T45"/>
    <mergeCell ref="I45:L45"/>
    <mergeCell ref="H16:H17"/>
    <mergeCell ref="D16:G17"/>
    <mergeCell ref="D12:G13"/>
    <mergeCell ref="I12:J12"/>
    <mergeCell ref="D9:L11"/>
    <mergeCell ref="D14:G15"/>
    <mergeCell ref="H14:H15"/>
    <mergeCell ref="I14:J15"/>
    <mergeCell ref="K14:L15"/>
    <mergeCell ref="K12:L12"/>
    <mergeCell ref="H12:H13"/>
    <mergeCell ref="I13:J13"/>
    <mergeCell ref="K16:L17"/>
    <mergeCell ref="I16:J17"/>
  </mergeCells>
  <phoneticPr fontId="5" type="noConversion"/>
  <printOptions horizontalCentered="1"/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15297-FC62-4AC6-8693-727407DF7B76}">
  <dimension ref="A1:J14"/>
  <sheetViews>
    <sheetView workbookViewId="0">
      <selection activeCell="I8" sqref="I8"/>
    </sheetView>
  </sheetViews>
  <sheetFormatPr defaultRowHeight="14.4" x14ac:dyDescent="0.3"/>
  <sheetData>
    <row r="1" spans="1:10" ht="15" thickBot="1" x14ac:dyDescent="0.35">
      <c r="A1" s="2" t="s">
        <v>0</v>
      </c>
      <c r="B1" s="3">
        <f>vystup!I12</f>
        <v>8.5000000000000006E-3</v>
      </c>
      <c r="C1" s="4" t="s">
        <v>3</v>
      </c>
      <c r="F1" s="15"/>
      <c r="G1" s="1"/>
      <c r="H1" s="1"/>
    </row>
    <row r="2" spans="1:10" ht="16.8" thickBot="1" x14ac:dyDescent="0.35">
      <c r="A2" s="5" t="s">
        <v>1</v>
      </c>
      <c r="B2" s="6">
        <f>vystup!I16</f>
        <v>1.4E-2</v>
      </c>
      <c r="C2" s="7" t="s">
        <v>3</v>
      </c>
      <c r="F2" s="16" t="s">
        <v>2</v>
      </c>
      <c r="G2" s="17">
        <f>vystup!I14</f>
        <v>1000</v>
      </c>
      <c r="H2" s="18" t="s">
        <v>5</v>
      </c>
    </row>
    <row r="5" spans="1:10" ht="15" thickBot="1" x14ac:dyDescent="0.35"/>
    <row r="6" spans="1:10" x14ac:dyDescent="0.3">
      <c r="A6" s="23" t="s">
        <v>40</v>
      </c>
      <c r="B6" s="24"/>
      <c r="C6" s="25"/>
      <c r="D6" s="8" t="s">
        <v>31</v>
      </c>
      <c r="E6" s="8" t="s">
        <v>32</v>
      </c>
      <c r="F6" s="8" t="s">
        <v>33</v>
      </c>
      <c r="G6" s="8" t="s">
        <v>34</v>
      </c>
      <c r="H6" s="8" t="s">
        <v>35</v>
      </c>
      <c r="I6" s="8" t="s">
        <v>36</v>
      </c>
      <c r="J6" s="8" t="s">
        <v>36</v>
      </c>
    </row>
    <row r="7" spans="1:10" ht="16.8" thickBot="1" x14ac:dyDescent="0.35">
      <c r="A7" s="26"/>
      <c r="B7" s="27"/>
      <c r="C7" s="28"/>
      <c r="D7" s="9" t="s">
        <v>37</v>
      </c>
      <c r="E7" s="9" t="s">
        <v>30</v>
      </c>
      <c r="F7" s="9" t="s">
        <v>30</v>
      </c>
      <c r="G7" s="9" t="s">
        <v>38</v>
      </c>
      <c r="H7" s="9" t="s">
        <v>4</v>
      </c>
      <c r="I7" s="9" t="s">
        <v>39</v>
      </c>
      <c r="J7" s="19" t="s">
        <v>52</v>
      </c>
    </row>
    <row r="8" spans="1:10" x14ac:dyDescent="0.3">
      <c r="A8" s="29" t="s">
        <v>41</v>
      </c>
      <c r="B8" s="30"/>
      <c r="C8" s="31"/>
      <c r="D8" s="12">
        <v>2.3E-3</v>
      </c>
      <c r="E8" s="10">
        <v>0.17599999999999999</v>
      </c>
      <c r="F8" s="10">
        <f>D8/E8</f>
        <v>1.3068181818181819E-2</v>
      </c>
      <c r="G8" s="10">
        <f t="shared" ref="G8:G13" si="0">(1/$B$2)*(F8^(1/6))</f>
        <v>34.666326711161283</v>
      </c>
      <c r="H8" s="10">
        <f t="shared" ref="H8:H13" si="1">G8*(F8*$B$1)^0.5</f>
        <v>0.36536325914532125</v>
      </c>
      <c r="I8" s="12">
        <f>H8*D8</f>
        <v>8.4033549603423885E-4</v>
      </c>
      <c r="J8" s="3">
        <f>I8*1000</f>
        <v>0.84033549603423885</v>
      </c>
    </row>
    <row r="9" spans="1:10" x14ac:dyDescent="0.3">
      <c r="A9" s="20" t="s">
        <v>42</v>
      </c>
      <c r="B9" s="21"/>
      <c r="C9" s="22"/>
      <c r="D9" s="13">
        <v>2.9899999999999999E-2</v>
      </c>
      <c r="E9" s="11">
        <v>0.61499999999999999</v>
      </c>
      <c r="F9" s="11">
        <f t="shared" ref="F9:F13" si="2">D9/E9</f>
        <v>4.8617886178861786E-2</v>
      </c>
      <c r="G9" s="11">
        <f t="shared" si="0"/>
        <v>43.152369026026122</v>
      </c>
      <c r="H9" s="11">
        <f t="shared" si="1"/>
        <v>0.87722730689121431</v>
      </c>
      <c r="I9" s="13">
        <f t="shared" ref="I9:I13" si="3">H9*D9</f>
        <v>2.6229096476047306E-2</v>
      </c>
      <c r="J9" s="3">
        <f t="shared" ref="J9:J13" si="4">I9*1000</f>
        <v>26.229096476047307</v>
      </c>
    </row>
    <row r="10" spans="1:10" x14ac:dyDescent="0.3">
      <c r="A10" s="20" t="s">
        <v>43</v>
      </c>
      <c r="B10" s="21"/>
      <c r="C10" s="22"/>
      <c r="D10" s="13">
        <v>6.8199999999999997E-2</v>
      </c>
      <c r="E10" s="11">
        <v>0.70099999999999996</v>
      </c>
      <c r="F10" s="11">
        <f t="shared" si="2"/>
        <v>9.7289586305278175E-2</v>
      </c>
      <c r="G10" s="11">
        <f t="shared" si="0"/>
        <v>48.441363297644479</v>
      </c>
      <c r="H10" s="11">
        <f t="shared" si="1"/>
        <v>1.3930252813724502</v>
      </c>
      <c r="I10" s="13">
        <f>H10*D10</f>
        <v>9.50043241896011E-2</v>
      </c>
      <c r="J10" s="3">
        <f t="shared" si="4"/>
        <v>95.004324189601107</v>
      </c>
    </row>
    <row r="11" spans="1:10" x14ac:dyDescent="0.3">
      <c r="A11" s="20" t="s">
        <v>44</v>
      </c>
      <c r="B11" s="21"/>
      <c r="C11" s="22"/>
      <c r="D11" s="13">
        <v>0.1104</v>
      </c>
      <c r="E11" s="11">
        <v>0.91700000000000004</v>
      </c>
      <c r="F11" s="11">
        <f t="shared" si="2"/>
        <v>0.12039258451472191</v>
      </c>
      <c r="G11" s="11">
        <f t="shared" si="0"/>
        <v>50.192472217741368</v>
      </c>
      <c r="H11" s="11">
        <f t="shared" si="1"/>
        <v>1.6056390393246449</v>
      </c>
      <c r="I11" s="13">
        <f t="shared" si="3"/>
        <v>0.17726254994144081</v>
      </c>
      <c r="J11" s="3">
        <f t="shared" si="4"/>
        <v>177.2625499414408</v>
      </c>
    </row>
    <row r="12" spans="1:10" x14ac:dyDescent="0.3">
      <c r="A12" s="20" t="s">
        <v>45</v>
      </c>
      <c r="B12" s="21"/>
      <c r="C12" s="22"/>
      <c r="D12" s="13">
        <v>0.1293</v>
      </c>
      <c r="E12" s="11">
        <v>1.131</v>
      </c>
      <c r="F12" s="11">
        <f t="shared" si="2"/>
        <v>0.1143236074270557</v>
      </c>
      <c r="G12" s="11">
        <f t="shared" si="0"/>
        <v>49.761632281472068</v>
      </c>
      <c r="H12" s="11">
        <f t="shared" si="1"/>
        <v>1.5512151601359137</v>
      </c>
      <c r="I12" s="13">
        <f t="shared" si="3"/>
        <v>0.20057212020557363</v>
      </c>
      <c r="J12" s="3">
        <f t="shared" si="4"/>
        <v>200.57212020557364</v>
      </c>
    </row>
    <row r="13" spans="1:10" x14ac:dyDescent="0.3">
      <c r="A13" s="20" t="s">
        <v>46</v>
      </c>
      <c r="B13" s="21"/>
      <c r="C13" s="22"/>
      <c r="D13" s="13">
        <v>0.81889999999999996</v>
      </c>
      <c r="E13" s="11">
        <v>2.4489999999999998</v>
      </c>
      <c r="F13" s="11">
        <f t="shared" si="2"/>
        <v>0.33438138015516539</v>
      </c>
      <c r="G13" s="11">
        <f t="shared" si="0"/>
        <v>59.508496613740888</v>
      </c>
      <c r="H13" s="11">
        <f t="shared" si="1"/>
        <v>3.1725573716921023</v>
      </c>
      <c r="I13" s="13">
        <f t="shared" si="3"/>
        <v>2.5980072316786624</v>
      </c>
      <c r="J13" s="3">
        <f t="shared" si="4"/>
        <v>2598.0072316786623</v>
      </c>
    </row>
    <row r="14" spans="1:10" x14ac:dyDescent="0.3">
      <c r="D14" s="14"/>
    </row>
  </sheetData>
  <mergeCells count="7">
    <mergeCell ref="A12:C12"/>
    <mergeCell ref="A13:C13"/>
    <mergeCell ref="A6:C7"/>
    <mergeCell ref="A8:C8"/>
    <mergeCell ref="A9:C9"/>
    <mergeCell ref="A10:C10"/>
    <mergeCell ref="A11:C1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vystup</vt:lpstr>
      <vt:lpstr>VÝPOČET</vt:lpstr>
      <vt:lpstr>vystup!Print_Area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Királ</dc:creator>
  <cp:lastModifiedBy>Schmieder M</cp:lastModifiedBy>
  <cp:lastPrinted>2019-02-27T06:47:14Z</cp:lastPrinted>
  <dcterms:created xsi:type="dcterms:W3CDTF">2013-09-24T17:31:42Z</dcterms:created>
  <dcterms:modified xsi:type="dcterms:W3CDTF">2019-02-27T15:15:38Z</dcterms:modified>
</cp:coreProperties>
</file>